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18" i="1" l="1"/>
  <c r="D16" i="1"/>
  <c r="C23" i="1"/>
  <c r="C22" i="1"/>
  <c r="C19" i="1"/>
  <c r="C17" i="1"/>
  <c r="C18" i="1"/>
  <c r="C16" i="1"/>
  <c r="X10" i="1"/>
  <c r="X9" i="1"/>
  <c r="X8" i="1"/>
  <c r="Y8" i="1" s="1"/>
  <c r="X7" i="1"/>
  <c r="X6" i="1"/>
  <c r="X5" i="1"/>
  <c r="Y5" i="1" s="1"/>
  <c r="V8" i="1" l="1"/>
  <c r="V5" i="1"/>
  <c r="U6" i="1"/>
  <c r="U7" i="1"/>
  <c r="U8" i="1"/>
  <c r="U9" i="1"/>
  <c r="U10" i="1"/>
  <c r="U5" i="1"/>
  <c r="S8" i="1" l="1"/>
  <c r="S5" i="1"/>
  <c r="R6" i="1"/>
  <c r="R7" i="1"/>
  <c r="R8" i="1"/>
  <c r="R9" i="1"/>
  <c r="R10" i="1"/>
  <c r="R5" i="1"/>
  <c r="O6" i="1" l="1"/>
  <c r="O7" i="1"/>
  <c r="O8" i="1"/>
  <c r="O9" i="1"/>
  <c r="O10" i="1"/>
  <c r="O5" i="1"/>
  <c r="P5" i="1"/>
  <c r="M8" i="1"/>
  <c r="M5" i="1"/>
  <c r="L7" i="1"/>
  <c r="L6" i="1"/>
  <c r="L8" i="1"/>
  <c r="L9" i="1"/>
  <c r="L10" i="1"/>
  <c r="L5" i="1"/>
  <c r="P8" i="1" l="1"/>
  <c r="I10" i="1" l="1"/>
  <c r="I9" i="1"/>
  <c r="I8" i="1"/>
  <c r="I7" i="1"/>
  <c r="I6" i="1"/>
  <c r="I5" i="1"/>
  <c r="F10" i="1"/>
  <c r="G8" i="1" s="1"/>
  <c r="F9" i="1"/>
  <c r="F8" i="1"/>
  <c r="F7" i="1"/>
  <c r="F6" i="1"/>
  <c r="F5" i="1"/>
  <c r="J5" i="1" l="1"/>
  <c r="J8" i="1"/>
  <c r="G5" i="1"/>
  <c r="C10" i="1" l="1"/>
  <c r="C9" i="1"/>
  <c r="C8" i="1"/>
  <c r="C7" i="1"/>
  <c r="C6" i="1"/>
  <c r="C5" i="1"/>
  <c r="D8" i="1" l="1"/>
  <c r="D5" i="1"/>
</calcChain>
</file>

<file path=xl/sharedStrings.xml><?xml version="1.0" encoding="utf-8"?>
<sst xmlns="http://schemas.openxmlformats.org/spreadsheetml/2006/main" count="58" uniqueCount="18">
  <si>
    <t>OD</t>
    <phoneticPr fontId="2" type="noConversion"/>
  </si>
  <si>
    <t>Standard tube</t>
  </si>
  <si>
    <t>Control tube</t>
    <phoneticPr fontId="3" type="noConversion"/>
  </si>
  <si>
    <t xml:space="preserve">Control </t>
    <phoneticPr fontId="3" type="noConversion"/>
  </si>
  <si>
    <t>Treatment</t>
    <phoneticPr fontId="3" type="noConversion"/>
  </si>
  <si>
    <t>Contnet of H2O2</t>
    <phoneticPr fontId="2" type="noConversion"/>
  </si>
  <si>
    <t>Mean</t>
    <phoneticPr fontId="2" type="noConversion"/>
  </si>
  <si>
    <t>0 h</t>
    <phoneticPr fontId="2" type="noConversion"/>
  </si>
  <si>
    <t>6 h</t>
    <phoneticPr fontId="2" type="noConversion"/>
  </si>
  <si>
    <t>Mean</t>
    <phoneticPr fontId="3" type="noConversion"/>
  </si>
  <si>
    <t/>
  </si>
  <si>
    <t>24 h (0 h)</t>
    <phoneticPr fontId="2" type="noConversion"/>
  </si>
  <si>
    <t>1 d</t>
    <phoneticPr fontId="2" type="noConversion"/>
  </si>
  <si>
    <t>2 d</t>
    <phoneticPr fontId="2" type="noConversion"/>
  </si>
  <si>
    <t>3 d</t>
    <phoneticPr fontId="2" type="noConversion"/>
  </si>
  <si>
    <t>5 d</t>
    <phoneticPr fontId="2" type="noConversion"/>
  </si>
  <si>
    <t>7 d</t>
    <phoneticPr fontId="2" type="noConversion"/>
  </si>
  <si>
    <t>12 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</si>
</sst>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_ "/>
    <numFmt numFmtId="177" formatCode="0.00_ "/>
  </numFmts>
  <fonts count="8" x14ac:knownFonts="1">
    <font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76" fontId="5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  <xf numFmtId="177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4"/>
  <sheetViews>
    <sheetView tabSelected="1" workbookViewId="0">
      <selection activeCell="F21" sqref="F21"/>
    </sheetView>
  </sheetViews>
  <sheetFormatPr defaultRowHeight="15" x14ac:dyDescent="0.25"/>
  <cols>
    <col min="1" max="1" width="13" style="3" customWidth="1"/>
    <col min="2" max="2" width="11" style="3" customWidth="1"/>
    <col min="3" max="3" width="13.125" style="3" customWidth="1"/>
    <col min="4" max="4" width="11.375" style="3" customWidth="1"/>
    <col min="5" max="5" width="9" style="3"/>
    <col min="6" max="6" width="13.875" style="3" customWidth="1"/>
    <col min="7" max="7" width="9.625" style="3" customWidth="1"/>
    <col min="8" max="8" width="9" style="3"/>
    <col min="9" max="10" width="13.75" style="3" customWidth="1"/>
    <col min="11" max="11" width="9" style="3"/>
    <col min="12" max="12" width="14.125" style="3" customWidth="1"/>
    <col min="13" max="14" width="9" style="3"/>
    <col min="15" max="15" width="14.25" style="3" customWidth="1"/>
    <col min="16" max="17" width="9" style="3"/>
    <col min="18" max="18" width="14.5" style="3" customWidth="1"/>
    <col min="19" max="20" width="9" style="3"/>
    <col min="21" max="21" width="13.875" style="3" customWidth="1"/>
    <col min="22" max="23" width="9" style="3"/>
    <col min="24" max="24" width="13.375" style="3" customWidth="1"/>
    <col min="25" max="16384" width="9" style="3"/>
  </cols>
  <sheetData>
    <row r="1" spans="1:32" x14ac:dyDescent="0.25">
      <c r="B1" s="2"/>
      <c r="C1" s="3" t="s">
        <v>7</v>
      </c>
      <c r="F1" s="3" t="s">
        <v>8</v>
      </c>
      <c r="I1" s="3" t="s">
        <v>11</v>
      </c>
      <c r="L1" s="3" t="s">
        <v>12</v>
      </c>
      <c r="O1" s="3" t="s">
        <v>13</v>
      </c>
      <c r="R1" s="3" t="s">
        <v>14</v>
      </c>
      <c r="U1" s="3" t="s">
        <v>15</v>
      </c>
      <c r="X1" s="3" t="s">
        <v>16</v>
      </c>
    </row>
    <row r="2" spans="1:32" x14ac:dyDescent="0.25">
      <c r="B2" s="3" t="s">
        <v>0</v>
      </c>
      <c r="C2" s="3" t="s">
        <v>5</v>
      </c>
      <c r="D2" s="3" t="s">
        <v>6</v>
      </c>
      <c r="E2" s="3" t="s">
        <v>0</v>
      </c>
      <c r="F2" s="3" t="s">
        <v>5</v>
      </c>
      <c r="G2" s="4" t="s">
        <v>9</v>
      </c>
      <c r="H2" s="3" t="s">
        <v>0</v>
      </c>
      <c r="I2" s="3" t="s">
        <v>5</v>
      </c>
      <c r="J2" s="4" t="s">
        <v>9</v>
      </c>
      <c r="K2" s="3" t="s">
        <v>0</v>
      </c>
      <c r="L2" s="3" t="s">
        <v>5</v>
      </c>
      <c r="M2" s="4" t="s">
        <v>9</v>
      </c>
      <c r="N2" s="3" t="s">
        <v>0</v>
      </c>
      <c r="O2" s="3" t="s">
        <v>5</v>
      </c>
      <c r="P2" s="4" t="s">
        <v>9</v>
      </c>
      <c r="Q2" s="3" t="s">
        <v>0</v>
      </c>
      <c r="R2" s="3" t="s">
        <v>5</v>
      </c>
      <c r="S2" s="4" t="s">
        <v>9</v>
      </c>
      <c r="T2" s="3" t="s">
        <v>0</v>
      </c>
      <c r="U2" s="3" t="s">
        <v>5</v>
      </c>
      <c r="V2" s="4" t="s">
        <v>9</v>
      </c>
      <c r="W2" s="3" t="s">
        <v>0</v>
      </c>
      <c r="X2" s="3" t="s">
        <v>5</v>
      </c>
      <c r="Y2" s="4" t="s">
        <v>9</v>
      </c>
    </row>
    <row r="3" spans="1:32" x14ac:dyDescent="0.25">
      <c r="A3" s="4" t="s">
        <v>1</v>
      </c>
      <c r="B3" s="3">
        <v>0.84699999999999998</v>
      </c>
      <c r="E3" s="4">
        <v>0.82909999999999995</v>
      </c>
      <c r="H3" s="4">
        <v>0.79190000000000005</v>
      </c>
      <c r="K3" s="15">
        <v>0.77900000000000003</v>
      </c>
      <c r="N3" s="4">
        <v>0.82909999999999995</v>
      </c>
      <c r="Q3" s="15">
        <v>0.87539999999999996</v>
      </c>
      <c r="T3" s="15">
        <v>0.68020000000000003</v>
      </c>
      <c r="W3" s="4">
        <v>0.81740000000000002</v>
      </c>
    </row>
    <row r="4" spans="1:32" x14ac:dyDescent="0.25">
      <c r="A4" s="4" t="s">
        <v>2</v>
      </c>
      <c r="B4" s="3">
        <v>3.5000000000000003E-2</v>
      </c>
      <c r="E4" s="4">
        <v>4.7699999999999999E-2</v>
      </c>
      <c r="H4" s="4">
        <v>4.7199999999999999E-2</v>
      </c>
      <c r="I4" s="4"/>
      <c r="J4" s="4"/>
      <c r="K4" s="15">
        <v>4.5400000000000003E-2</v>
      </c>
      <c r="L4" s="8"/>
      <c r="N4" s="4">
        <v>4.7699999999999999E-2</v>
      </c>
      <c r="Q4" s="4">
        <v>4.5900000000000003E-2</v>
      </c>
      <c r="R4" s="7"/>
      <c r="S4" s="4"/>
      <c r="T4" s="15">
        <v>4.5900000000000003E-2</v>
      </c>
      <c r="W4" s="4">
        <v>4.9799999999999997E-2</v>
      </c>
      <c r="Z4"/>
      <c r="AA4"/>
      <c r="AB4"/>
    </row>
    <row r="5" spans="1:32" x14ac:dyDescent="0.25">
      <c r="A5" s="4" t="s">
        <v>3</v>
      </c>
      <c r="B5" s="3">
        <v>0.27300000000000002</v>
      </c>
      <c r="C5" s="3">
        <f>2*(B5-0.035)/(0.847-0.035)/0.13</f>
        <v>4.5092838196286475</v>
      </c>
      <c r="D5" s="3">
        <f>AVERAGE(C5:C7)</f>
        <v>4.3482379689276245</v>
      </c>
      <c r="E5" s="4">
        <v>0.50570000000000004</v>
      </c>
      <c r="F5" s="4">
        <f>2*(E5-0.0477)/(0.8291-0.0477)/0.13</f>
        <v>9.017345592723121</v>
      </c>
      <c r="G5" s="4">
        <f>AVERAGE(F5:F7)</f>
        <v>8.2212727976741284</v>
      </c>
      <c r="H5" s="4">
        <v>0.26450000000000001</v>
      </c>
      <c r="I5" s="12">
        <f>2*(H5-0.0472)/(0.7919-0.0472)/0.13</f>
        <v>4.4891592897501322</v>
      </c>
      <c r="J5" s="12">
        <f>AVERAGE(I5:I7)</f>
        <v>4.2088881084449765</v>
      </c>
      <c r="K5" s="3">
        <v>0.47960000000000003</v>
      </c>
      <c r="L5" s="3">
        <f>2*(K5-0.0454)/(0.779-0.0454)/0.13</f>
        <v>9.1057797164667402</v>
      </c>
      <c r="M5" s="3">
        <f>AVERAGE(L5:L7)</f>
        <v>10.375565909917055</v>
      </c>
      <c r="N5" s="15">
        <v>0.23549999999999999</v>
      </c>
      <c r="O5" s="4">
        <f>2*(N5-0.0477)/(0.8291-0.0477)/0.13</f>
        <v>3.6975054635663795</v>
      </c>
      <c r="P5" s="15">
        <f>AVERAGE(O5:O7)</f>
        <v>3.4435234588805108</v>
      </c>
      <c r="Q5" s="3">
        <v>0.43969999999999998</v>
      </c>
      <c r="R5" s="3">
        <f>2*(Q5-0.0459)/(0.8754-0.0459)/0.13</f>
        <v>7.303751101219456</v>
      </c>
      <c r="S5" s="3">
        <f>AVERAGE(R5:R7)</f>
        <v>7.4298697083507221</v>
      </c>
      <c r="T5" s="3">
        <v>0.38940000000000002</v>
      </c>
      <c r="U5" s="3">
        <f>2*(T5-0.0459)/(0.6802-0.0459)/0.13</f>
        <v>8.3314131871596793</v>
      </c>
      <c r="V5" s="3">
        <f>AVERAGE(U5:U7)</f>
        <v>10.113308836310571</v>
      </c>
      <c r="W5" s="4">
        <v>0.43480000000000002</v>
      </c>
      <c r="X5" s="4">
        <f>2*(W5-0.0498)/(0.8174-0.0498)/0.1</f>
        <v>10.031266284523188</v>
      </c>
      <c r="Y5" s="4">
        <f>AVERAGE(X5:X7)</f>
        <v>9.0168490533263839</v>
      </c>
      <c r="Z5"/>
      <c r="AA5" s="16"/>
      <c r="AB5" s="1"/>
      <c r="AC5" s="1"/>
      <c r="AD5" s="1"/>
      <c r="AE5"/>
      <c r="AF5"/>
    </row>
    <row r="6" spans="1:32" x14ac:dyDescent="0.25">
      <c r="A6" s="4" t="s">
        <v>3</v>
      </c>
      <c r="B6" s="3">
        <v>0.25600000000000001</v>
      </c>
      <c r="C6" s="3">
        <f>2*(B6-0.035)/(0.847-0.035)/0.13</f>
        <v>4.1871921182266014</v>
      </c>
      <c r="E6" s="4">
        <v>0.39100000000000001</v>
      </c>
      <c r="F6" s="4">
        <f>2*(E6-0.0477)/(0.8291-0.0477)/0.13</f>
        <v>6.7590714890433343</v>
      </c>
      <c r="G6" s="4"/>
      <c r="H6" s="4">
        <v>0.27429999999999999</v>
      </c>
      <c r="I6" s="12">
        <f>2*(H6-0.0472)/(0.7919-0.0472)/0.13</f>
        <v>4.6916156221916925</v>
      </c>
      <c r="J6" s="12"/>
      <c r="K6" s="3">
        <v>0.48749999999999999</v>
      </c>
      <c r="L6" s="3">
        <f>2*(K6-0.0454)/(0.779-0.0454)/0.11</f>
        <v>10.957172598393971</v>
      </c>
      <c r="N6" s="15">
        <v>0.20810000000000001</v>
      </c>
      <c r="O6" s="4">
        <f t="shared" ref="O6:O10" si="0">2*(N6-0.0477)/(0.8291-0.0477)/0.13</f>
        <v>3.1580398102025953</v>
      </c>
      <c r="P6" s="15"/>
      <c r="Q6" s="3">
        <v>0.49590000000000001</v>
      </c>
      <c r="R6" s="3">
        <f t="shared" ref="R6:R10" si="1">2*(Q6-0.0459)/(0.8754-0.0459)/0.13</f>
        <v>8.3460842954513854</v>
      </c>
      <c r="S6" s="3" t="s">
        <v>10</v>
      </c>
      <c r="T6" s="3">
        <v>0.44800000000000001</v>
      </c>
      <c r="U6" s="3">
        <f t="shared" ref="U6:U10" si="2">2*(T6-0.0459)/(0.6802-0.0459)/0.13</f>
        <v>9.7527255969633408</v>
      </c>
      <c r="W6" s="4">
        <v>0.41959999999999997</v>
      </c>
      <c r="X6" s="4">
        <f t="shared" ref="X6:X10" si="3">2*(W6-0.0498)/(0.8174-0.0498)/0.1</f>
        <v>9.6352266805627913</v>
      </c>
      <c r="Y6" s="4"/>
      <c r="Z6"/>
      <c r="AA6" s="1"/>
      <c r="AB6" s="1"/>
      <c r="AC6" s="1"/>
      <c r="AD6" s="1"/>
      <c r="AE6"/>
      <c r="AF6"/>
    </row>
    <row r="7" spans="1:32" x14ac:dyDescent="0.25">
      <c r="A7" s="4" t="s">
        <v>3</v>
      </c>
      <c r="B7" s="5">
        <v>0.26450000000000001</v>
      </c>
      <c r="C7" s="3">
        <f>2*(B7-0.035)/(0.847-0.035)/0.13</f>
        <v>4.3482379689276245</v>
      </c>
      <c r="E7" s="4">
        <v>0.49909999999999999</v>
      </c>
      <c r="F7" s="4">
        <f>2*(E7-0.0477)/(0.8291-0.0477)/0.13</f>
        <v>8.88740131125593</v>
      </c>
      <c r="G7" s="4"/>
      <c r="H7" s="4">
        <v>0.214</v>
      </c>
      <c r="I7" s="12">
        <f>2*(H7-0.0472)/(0.7919-0.0472)/0.13</f>
        <v>3.4458894133931057</v>
      </c>
      <c r="J7" s="12"/>
      <c r="K7" s="3">
        <v>0.49180000000000001</v>
      </c>
      <c r="L7" s="3">
        <f>2*(K7-0.0454)/(0.779-0.0454)/0.11</f>
        <v>11.063745414890453</v>
      </c>
      <c r="N7" s="15">
        <v>0.22420000000000001</v>
      </c>
      <c r="O7" s="4">
        <f t="shared" si="0"/>
        <v>3.4750251028725563</v>
      </c>
      <c r="P7" s="15"/>
      <c r="Q7" s="3">
        <v>0.40389999999999998</v>
      </c>
      <c r="R7" s="3">
        <f t="shared" si="1"/>
        <v>6.6397737283813232</v>
      </c>
      <c r="S7" s="3" t="s">
        <v>10</v>
      </c>
      <c r="T7" s="3">
        <v>0.55120000000000002</v>
      </c>
      <c r="U7" s="3">
        <f t="shared" si="2"/>
        <v>12.255787724808693</v>
      </c>
      <c r="W7" s="4">
        <v>0.3332</v>
      </c>
      <c r="X7" s="4">
        <f t="shared" si="3"/>
        <v>7.3840541948931726</v>
      </c>
      <c r="Y7" s="4"/>
      <c r="Z7"/>
      <c r="AA7" s="6"/>
      <c r="AB7" s="1"/>
      <c r="AC7" s="1"/>
      <c r="AD7" s="1"/>
      <c r="AE7"/>
      <c r="AF7"/>
    </row>
    <row r="8" spans="1:32" x14ac:dyDescent="0.25">
      <c r="A8" s="4" t="s">
        <v>4</v>
      </c>
      <c r="B8" s="3">
        <v>0.23100000000000001</v>
      </c>
      <c r="C8" s="3">
        <f>2*(B8-0.035)/(0.847-0.035)/0.13</f>
        <v>3.7135278514588865</v>
      </c>
      <c r="D8" s="3">
        <f>AVERAGE(C8:C10)</f>
        <v>4.1998231653404074</v>
      </c>
      <c r="E8" s="4">
        <v>0.66930000000000001</v>
      </c>
      <c r="F8" s="4">
        <f>2*(E8-0.0477)/(0.8291-0.0477)/0.13</f>
        <v>12.238388690909806</v>
      </c>
      <c r="G8" s="4">
        <f>AVERAGE(F8:F10)</f>
        <v>9.7897921547780768</v>
      </c>
      <c r="H8" s="4">
        <v>0.2923</v>
      </c>
      <c r="I8" s="12">
        <f>2*(H8-0.0472)/(0.7919-0.0472)/0.13</f>
        <v>5.0634741919823156</v>
      </c>
      <c r="J8" s="12">
        <f>AVERAGE(I8:I10)</f>
        <v>4.3521225205124763</v>
      </c>
      <c r="K8" s="3">
        <v>0.41270000000000001</v>
      </c>
      <c r="L8" s="3">
        <f t="shared" ref="L8:L10" si="4">2*(K8-0.0454)/(0.779-0.0454)/0.13</f>
        <v>7.702793389816291</v>
      </c>
      <c r="M8" s="3">
        <f>AVERAGE(L8:L10)</f>
        <v>10.677935296255908</v>
      </c>
      <c r="N8" s="15">
        <v>0.74670000000000003</v>
      </c>
      <c r="O8" s="4">
        <f t="shared" si="0"/>
        <v>13.762280719025025</v>
      </c>
      <c r="P8" s="15">
        <f>AVERAGE(O8:O10)</f>
        <v>12.802136861517461</v>
      </c>
      <c r="Q8" s="3">
        <v>0.60680000000000001</v>
      </c>
      <c r="R8" s="3">
        <f t="shared" si="1"/>
        <v>10.402930402930403</v>
      </c>
      <c r="S8" s="3">
        <f>AVERAGE(R8:R10)</f>
        <v>8.4888950711735536</v>
      </c>
      <c r="T8" s="5">
        <v>0.43559999999999999</v>
      </c>
      <c r="U8" s="3">
        <f t="shared" si="2"/>
        <v>9.451970069974168</v>
      </c>
      <c r="V8" s="3">
        <f>AVERAGE(U8:U10)</f>
        <v>9.725237188582609</v>
      </c>
      <c r="W8" s="4">
        <v>0.45019999999999999</v>
      </c>
      <c r="X8" s="4">
        <f t="shared" si="3"/>
        <v>10.432516935904115</v>
      </c>
      <c r="Y8" s="4">
        <f>AVERAGE(X8:X10)</f>
        <v>9.8097967691505978</v>
      </c>
      <c r="Z8"/>
      <c r="AA8" s="6"/>
      <c r="AB8" s="1"/>
      <c r="AC8" s="1"/>
      <c r="AD8" s="1"/>
      <c r="AE8"/>
      <c r="AF8"/>
    </row>
    <row r="9" spans="1:32" x14ac:dyDescent="0.25">
      <c r="A9" s="4" t="s">
        <v>4</v>
      </c>
      <c r="B9" s="3">
        <v>0.27700000000000002</v>
      </c>
      <c r="C9" s="3">
        <f>2*(B9-0.035)/(0.847-0.035)/0.13</f>
        <v>4.5850701023114819</v>
      </c>
      <c r="E9" s="4">
        <v>0.52390000000000003</v>
      </c>
      <c r="F9" s="4">
        <f>2*(E9-0.0477)/(0.8291-0.0477)/0.13</f>
        <v>9.3756767931326426</v>
      </c>
      <c r="G9" s="4"/>
      <c r="H9" s="4">
        <v>0.21199999999999999</v>
      </c>
      <c r="I9" s="12">
        <f>2*(H9-0.0472)/(0.7919-0.0472)/0.13</f>
        <v>3.4045717945274809</v>
      </c>
      <c r="J9" s="14"/>
      <c r="K9" s="3">
        <v>0.56830000000000003</v>
      </c>
      <c r="L9" s="3">
        <f t="shared" si="4"/>
        <v>10.965942454492072</v>
      </c>
      <c r="N9" s="15">
        <v>0.68989999999999996</v>
      </c>
      <c r="O9" s="4">
        <f t="shared" si="0"/>
        <v>12.643972357307398</v>
      </c>
      <c r="P9" s="4"/>
      <c r="Q9" s="3">
        <v>0.39219999999999999</v>
      </c>
      <c r="R9" s="3">
        <f t="shared" si="1"/>
        <v>6.4227755366995885</v>
      </c>
      <c r="S9" s="3" t="s">
        <v>10</v>
      </c>
      <c r="T9" s="3">
        <v>0.42420000000000002</v>
      </c>
      <c r="U9" s="3">
        <f t="shared" si="2"/>
        <v>9.1754690209679968</v>
      </c>
      <c r="W9" s="4">
        <v>0.3427</v>
      </c>
      <c r="X9" s="4">
        <f t="shared" si="3"/>
        <v>7.6315789473684204</v>
      </c>
      <c r="Y9" s="4"/>
      <c r="Z9"/>
      <c r="AA9" s="6"/>
      <c r="AB9" s="1"/>
      <c r="AC9" s="1"/>
      <c r="AD9" s="1"/>
      <c r="AE9"/>
      <c r="AF9"/>
    </row>
    <row r="10" spans="1:32" x14ac:dyDescent="0.25">
      <c r="A10" s="4" t="s">
        <v>4</v>
      </c>
      <c r="B10" s="3">
        <v>0.26200000000000001</v>
      </c>
      <c r="C10" s="3">
        <f>2*(B10-0.035)/(0.847-0.035)/0.13</f>
        <v>4.300871542250853</v>
      </c>
      <c r="E10" s="4">
        <v>0.44159999999999999</v>
      </c>
      <c r="F10" s="4">
        <f>2*(E10-0.0477)/(0.8291-0.0477)/0.13</f>
        <v>7.7553109802917835</v>
      </c>
      <c r="G10" s="4"/>
      <c r="H10" s="4">
        <v>0.26929999999999998</v>
      </c>
      <c r="I10" s="12">
        <f>2*(H10-0.0472)/(0.7919-0.0472)/0.13</f>
        <v>4.5883215750276305</v>
      </c>
      <c r="J10" s="14"/>
      <c r="K10" s="3">
        <v>0.68269999999999997</v>
      </c>
      <c r="L10" s="3">
        <f t="shared" si="4"/>
        <v>13.365070044459356</v>
      </c>
      <c r="N10" s="4">
        <v>0.65720000000000001</v>
      </c>
      <c r="O10" s="4">
        <f t="shared" si="0"/>
        <v>12.00015750821996</v>
      </c>
      <c r="P10" s="4"/>
      <c r="Q10" s="3">
        <v>0.51180000000000003</v>
      </c>
      <c r="R10" s="3">
        <f t="shared" si="1"/>
        <v>8.6409792738906681</v>
      </c>
      <c r="S10" s="3" t="s">
        <v>10</v>
      </c>
      <c r="T10" s="3">
        <v>0.48080000000000001</v>
      </c>
      <c r="U10" s="3">
        <f t="shared" si="2"/>
        <v>10.548272474805662</v>
      </c>
      <c r="W10" s="4">
        <v>0.48599999999999999</v>
      </c>
      <c r="X10" s="4">
        <f t="shared" si="3"/>
        <v>11.365294424179258</v>
      </c>
      <c r="Y10" s="4"/>
      <c r="Z10"/>
      <c r="AA10" s="6"/>
      <c r="AB10" s="1"/>
      <c r="AC10" s="1"/>
      <c r="AD10" s="1"/>
      <c r="AE10"/>
      <c r="AF10"/>
    </row>
    <row r="11" spans="1:32" x14ac:dyDescent="0.25">
      <c r="N11" s="4"/>
      <c r="Z11"/>
      <c r="AA11" s="6"/>
      <c r="AB11" s="1"/>
      <c r="AC11" s="1"/>
      <c r="AD11" s="1"/>
      <c r="AE11"/>
      <c r="AF11"/>
    </row>
    <row r="12" spans="1:32" x14ac:dyDescent="0.25">
      <c r="C12" s="3" t="s">
        <v>17</v>
      </c>
      <c r="T12"/>
      <c r="U12"/>
      <c r="V12"/>
      <c r="W12"/>
      <c r="X12"/>
      <c r="Y12"/>
      <c r="Z12"/>
      <c r="AA12" s="6"/>
      <c r="AB12" s="1"/>
      <c r="AC12" s="1"/>
      <c r="AD12" s="1"/>
      <c r="AE12"/>
      <c r="AF12"/>
    </row>
    <row r="13" spans="1:32" x14ac:dyDescent="0.25">
      <c r="B13" s="3" t="s">
        <v>0</v>
      </c>
      <c r="C13" s="3" t="s">
        <v>5</v>
      </c>
      <c r="D13" s="3" t="s">
        <v>6</v>
      </c>
      <c r="W13"/>
      <c r="X13"/>
      <c r="Y13"/>
      <c r="Z13"/>
      <c r="AA13"/>
      <c r="AB13"/>
    </row>
    <row r="14" spans="1:32" x14ac:dyDescent="0.25">
      <c r="A14" s="4" t="s">
        <v>1</v>
      </c>
      <c r="B14" s="4">
        <v>0.82909999999999995</v>
      </c>
      <c r="J14" s="9"/>
      <c r="W14"/>
      <c r="X14"/>
      <c r="Y14"/>
      <c r="Z14"/>
      <c r="AA14"/>
      <c r="AB14"/>
    </row>
    <row r="15" spans="1:32" x14ac:dyDescent="0.25">
      <c r="A15" s="4" t="s">
        <v>2</v>
      </c>
      <c r="B15" s="4">
        <v>4.7699999999999999E-2</v>
      </c>
      <c r="W15"/>
      <c r="X15"/>
      <c r="Y15"/>
      <c r="Z15"/>
      <c r="AA15"/>
      <c r="AB15"/>
    </row>
    <row r="16" spans="1:32" x14ac:dyDescent="0.25">
      <c r="A16" s="4" t="s">
        <v>3</v>
      </c>
      <c r="B16" s="3">
        <v>0.30420000000000003</v>
      </c>
      <c r="C16" s="3">
        <f>2*(B16-0.0477)/(0.8291-0.0477)/0.13</f>
        <v>5.0501073024748475</v>
      </c>
      <c r="D16" s="3">
        <f>AVERAGE(C22:C23,C16)</f>
        <v>4.5016772474290834</v>
      </c>
      <c r="E16" s="10"/>
      <c r="H16" s="11"/>
      <c r="I16" s="10"/>
      <c r="J16" s="10"/>
      <c r="K16" s="10"/>
      <c r="L16" s="10"/>
      <c r="W16"/>
      <c r="X16"/>
      <c r="Y16"/>
      <c r="Z16"/>
      <c r="AA16"/>
      <c r="AB16"/>
    </row>
    <row r="17" spans="1:28" x14ac:dyDescent="0.25">
      <c r="A17" s="4" t="s">
        <v>4</v>
      </c>
      <c r="B17" s="3">
        <v>0.57809999999999995</v>
      </c>
      <c r="C17" s="3">
        <f t="shared" ref="C17:C19" si="5">2*(B17-0.0477)/(0.8291-0.0477)/0.13</f>
        <v>10.442794983363195</v>
      </c>
      <c r="E17" s="10"/>
      <c r="H17" s="10"/>
      <c r="I17" s="10"/>
      <c r="J17" s="10"/>
      <c r="K17" s="10"/>
      <c r="L17" s="10"/>
      <c r="W17"/>
      <c r="X17"/>
      <c r="Y17"/>
      <c r="Z17"/>
      <c r="AA17"/>
      <c r="AB17"/>
    </row>
    <row r="18" spans="1:28" x14ac:dyDescent="0.25">
      <c r="A18" s="4" t="s">
        <v>4</v>
      </c>
      <c r="B18" s="3">
        <v>0.39789999999999998</v>
      </c>
      <c r="C18" s="3">
        <f t="shared" si="5"/>
        <v>6.8949223287590309</v>
      </c>
      <c r="D18" s="3">
        <f>AVERAGE(C17:C19)</f>
        <v>8.4627854016131465</v>
      </c>
      <c r="E18" s="10"/>
      <c r="H18" s="10"/>
      <c r="I18" s="10"/>
      <c r="J18" s="10"/>
      <c r="K18" s="10"/>
      <c r="L18" s="10"/>
      <c r="W18"/>
      <c r="X18"/>
      <c r="Y18"/>
      <c r="Z18"/>
      <c r="AA18"/>
      <c r="AB18"/>
    </row>
    <row r="19" spans="1:28" x14ac:dyDescent="0.25">
      <c r="A19" s="4" t="s">
        <v>4</v>
      </c>
      <c r="B19" s="5">
        <v>0.45660000000000001</v>
      </c>
      <c r="C19" s="3">
        <f t="shared" si="5"/>
        <v>8.0506388927172132</v>
      </c>
      <c r="E19" s="10"/>
      <c r="H19" s="10"/>
      <c r="I19" s="10"/>
      <c r="J19" s="10"/>
      <c r="K19" s="10"/>
      <c r="L19" s="10"/>
      <c r="W19"/>
      <c r="X19"/>
      <c r="Y19"/>
      <c r="Z19"/>
      <c r="AA19"/>
      <c r="AB19"/>
    </row>
    <row r="20" spans="1:28" x14ac:dyDescent="0.25">
      <c r="A20" s="4" t="s">
        <v>1</v>
      </c>
      <c r="B20" s="4">
        <v>0.81740000000000002</v>
      </c>
      <c r="H20" s="11"/>
      <c r="I20" s="13"/>
      <c r="J20" s="10"/>
      <c r="K20" s="10"/>
      <c r="L20" s="10"/>
      <c r="W20"/>
      <c r="X20"/>
      <c r="Y20"/>
      <c r="Z20"/>
      <c r="AA20"/>
      <c r="AB20"/>
    </row>
    <row r="21" spans="1:28" x14ac:dyDescent="0.25">
      <c r="A21" s="4" t="s">
        <v>2</v>
      </c>
      <c r="B21" s="4">
        <v>4.9799999999999997E-2</v>
      </c>
      <c r="H21" s="10"/>
      <c r="I21" s="10"/>
      <c r="J21" s="10"/>
      <c r="K21" s="10"/>
      <c r="L21" s="10"/>
      <c r="W21"/>
      <c r="X21"/>
      <c r="Y21"/>
      <c r="Z21"/>
      <c r="AA21"/>
      <c r="AB21"/>
    </row>
    <row r="22" spans="1:28" x14ac:dyDescent="0.25">
      <c r="A22" s="4" t="s">
        <v>3</v>
      </c>
      <c r="B22" s="3">
        <v>0.18770000000000001</v>
      </c>
      <c r="C22" s="3">
        <f>2*(B22-0.0498)/(0.8174-0.0498)/0.1</f>
        <v>3.5930171964564881</v>
      </c>
      <c r="H22" s="10"/>
      <c r="I22" s="10"/>
      <c r="J22" s="10"/>
      <c r="K22" s="10"/>
      <c r="L22" s="10"/>
    </row>
    <row r="23" spans="1:28" x14ac:dyDescent="0.25">
      <c r="A23" s="4" t="s">
        <v>3</v>
      </c>
      <c r="B23" s="3">
        <v>0.2364</v>
      </c>
      <c r="C23" s="3">
        <f>2*(B23-0.0498)/(0.8174-0.0498)/0.1</f>
        <v>4.8619072433559136</v>
      </c>
      <c r="H23" s="10"/>
      <c r="I23" s="10"/>
      <c r="J23" s="10"/>
      <c r="K23" s="10"/>
      <c r="L23" s="10"/>
    </row>
    <row r="24" spans="1:28" x14ac:dyDescent="0.25">
      <c r="D24" s="10"/>
      <c r="E24" s="10"/>
      <c r="F24" s="10"/>
      <c r="G24" s="10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2019-09-11T13:00:38Z</dcterms:modified>
</cp:coreProperties>
</file>